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פרויקטים\בקעת הירדן\מכרז אבטחה 2024\"/>
    </mc:Choice>
  </mc:AlternateContent>
  <bookViews>
    <workbookView xWindow="0" yWindow="0" windowWidth="23040" windowHeight="8676"/>
  </bookViews>
  <sheets>
    <sheet name="הצעות מחיר מכרז אבטחה 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2" l="1"/>
  <c r="D23" i="2" l="1"/>
  <c r="B23" i="2"/>
  <c r="B22" i="2" l="1"/>
  <c r="B21" i="2"/>
  <c r="B4" i="2" l="1"/>
  <c r="AE4" i="2" l="1"/>
  <c r="AE13" i="2" s="1"/>
  <c r="AE15" i="2" s="1"/>
  <c r="B25" i="2" l="1"/>
  <c r="AB4" i="2" l="1"/>
  <c r="AB13" i="2" s="1"/>
  <c r="AB15" i="2" l="1"/>
  <c r="X4" i="2" l="1"/>
  <c r="X13" i="2" s="1"/>
  <c r="U4" i="2"/>
  <c r="U13" i="2" s="1"/>
  <c r="Q4" i="2"/>
  <c r="Q13" i="2" s="1"/>
  <c r="N4" i="2"/>
  <c r="N13" i="2" s="1"/>
  <c r="K4" i="2"/>
  <c r="K13" i="2" s="1"/>
  <c r="H4" i="2"/>
  <c r="H13" i="2" s="1"/>
  <c r="E4" i="2"/>
  <c r="E13" i="2" s="1"/>
  <c r="K15" i="2" l="1"/>
  <c r="H15" i="2"/>
  <c r="E15" i="2"/>
  <c r="B13" i="2" l="1"/>
  <c r="X15" i="2" l="1"/>
  <c r="C22" i="2" s="1"/>
  <c r="U15" i="2"/>
  <c r="Q15" i="2" l="1"/>
  <c r="C25" i="2" l="1"/>
  <c r="D25" i="2" s="1"/>
  <c r="N15" i="2"/>
  <c r="C24" i="2" s="1"/>
  <c r="D24" i="2" s="1"/>
  <c r="B15" i="2"/>
  <c r="D22" i="2"/>
  <c r="C21" i="2" l="1"/>
  <c r="D21" i="2" s="1"/>
  <c r="D26" i="2" s="1"/>
</calcChain>
</file>

<file path=xl/sharedStrings.xml><?xml version="1.0" encoding="utf-8"?>
<sst xmlns="http://schemas.openxmlformats.org/spreadsheetml/2006/main" count="176" uniqueCount="62">
  <si>
    <t xml:space="preserve">שכר יסוד </t>
  </si>
  <si>
    <t>עלות תנאים סוציאליים באופן מלא</t>
  </si>
  <si>
    <t>עלות הכשרות וריענונים כולל תשלום שכר באימון</t>
  </si>
  <si>
    <t xml:space="preserve">עלות ביגוד, חימוש, אגרות נשק, ביטוחים, ערבויות </t>
  </si>
  <si>
    <t>עלות פרסום, שיווק, הוצאות משרד, הנהלה וכלליות</t>
  </si>
  <si>
    <t>סה"כ עלות ללא רווח</t>
  </si>
  <si>
    <t>העלות בשקלים חדשים ללא מע"מ</t>
  </si>
  <si>
    <t>תפקיד</t>
  </si>
  <si>
    <t>עלות אמצעי קשר בהתאם להוראות המכרז</t>
  </si>
  <si>
    <t>תוספת לשכר יסוד גבוה יותר</t>
  </si>
  <si>
    <t>תוספת עלות תנאים סוציאליים לשכר גבוה יותר</t>
  </si>
  <si>
    <t xml:space="preserve">עלות הכשרות וריענונים כולל תשלום שכר באימון </t>
  </si>
  <si>
    <t>מאבטח חמוש לאירועים</t>
  </si>
  <si>
    <t>מאבטח מחלקת רווחה</t>
  </si>
  <si>
    <t>עלות כלכלה באירוע</t>
  </si>
  <si>
    <t>אין למלא</t>
  </si>
  <si>
    <t>סדרן לא חמוש לאירועים לשעה</t>
  </si>
  <si>
    <t>הבהרה: ראו הסבר מפורט לאופן הגשת הצעות המחיר במסמכי המכרז</t>
  </si>
  <si>
    <t>מחיר ליחידה ללא מע"מ</t>
  </si>
  <si>
    <t>סה"כ עלות לשנה ללא מע"מ</t>
  </si>
  <si>
    <t>עלות מפקח כולל רכב בהתאם להוראות המכרז</t>
  </si>
  <si>
    <r>
      <t xml:space="preserve">סה"כבודק בטחוני למוסדות חינוך/ ציבור לשעה ללא מע"מ                             </t>
    </r>
    <r>
      <rPr>
        <b/>
        <sz val="16"/>
        <color theme="1"/>
        <rFont val="David"/>
        <family val="2"/>
      </rPr>
      <t xml:space="preserve"> הצעת המחיר לא תעלה על 70 ₪ לשעה ללא מע"מ</t>
    </r>
  </si>
  <si>
    <r>
      <t xml:space="preserve">הצעת מחיר </t>
    </r>
    <r>
      <rPr>
        <b/>
        <sz val="12"/>
        <color theme="1"/>
        <rFont val="David"/>
        <family val="2"/>
      </rPr>
      <t>לחודש</t>
    </r>
    <r>
      <rPr>
        <sz val="12"/>
        <color theme="1"/>
        <rFont val="David"/>
        <family val="2"/>
      </rPr>
      <t xml:space="preserve"> לרכב 4*2 כולל דלק ולא כולל סייר ובהתאם לדגמים המפורטים במכרז</t>
    </r>
  </si>
  <si>
    <t>סה"כ לצורך בחינת הצעות במכרז ללא מע"מ בשנה</t>
  </si>
  <si>
    <t xml:space="preserve"> </t>
  </si>
  <si>
    <t xml:space="preserve"> מנב"ט  לשעה</t>
  </si>
  <si>
    <t>מאבטח חמוש לאירועים לשעה</t>
  </si>
  <si>
    <r>
      <t xml:space="preserve">רווח שאינו נמוך מ 4% </t>
    </r>
    <r>
      <rPr>
        <b/>
        <u/>
        <sz val="12"/>
        <color theme="1"/>
        <rFont val="David"/>
        <family val="2"/>
      </rPr>
      <t>(יש למלא את סכום הרווח בשקלים. חובה לציין סכום בשקלים המהווה לפחות 4% רווח)</t>
    </r>
  </si>
  <si>
    <r>
      <t>רווח שאינו נמוך מ 4% (</t>
    </r>
    <r>
      <rPr>
        <b/>
        <u/>
        <sz val="12"/>
        <color theme="1"/>
        <rFont val="David"/>
        <family val="2"/>
      </rPr>
      <t>יש למלא את סכום הרווח בשקלים. חובה לציין סכום בשקלים המהווה לפחות 4% רווח)</t>
    </r>
  </si>
  <si>
    <r>
      <t xml:space="preserve">רווח שאינו נמוך מ 4%. </t>
    </r>
    <r>
      <rPr>
        <b/>
        <u/>
        <sz val="12"/>
        <color theme="1"/>
        <rFont val="David"/>
        <family val="2"/>
      </rPr>
      <t>יש למלא את סכום הרווח בשקלים. חובה לציין סכום בשקלים המהווה לפחות 4% רווח)</t>
    </r>
  </si>
  <si>
    <r>
      <t>רווח שאינו נמוך מ 4%. י</t>
    </r>
    <r>
      <rPr>
        <b/>
        <u/>
        <sz val="12"/>
        <color theme="1"/>
        <rFont val="David"/>
        <family val="2"/>
      </rPr>
      <t>ש למלא את סכום הרווח בשקלים. חובה לציין סכום בשקלים המהווה לפחות 4% רווח)</t>
    </r>
  </si>
  <si>
    <r>
      <t>רווח שאינו נמוך מ 4%.י</t>
    </r>
    <r>
      <rPr>
        <b/>
        <u/>
        <sz val="12"/>
        <color theme="1"/>
        <rFont val="David"/>
        <family val="2"/>
      </rPr>
      <t>ש למלא את סכום הרווח בשקלים. חובה לציין סכום בשקלים המהווה לפחות 4% רווח)</t>
    </r>
  </si>
  <si>
    <r>
      <t xml:space="preserve">רווח שאינו נמוך מ 4%. </t>
    </r>
    <r>
      <rPr>
        <b/>
        <u/>
        <sz val="12"/>
        <color theme="1"/>
        <rFont val="David"/>
        <family val="2"/>
      </rPr>
      <t>(יש למלא את סכום הרווח בשקלים. חובה לציין סכום בשקלים המהווה לפחות 4% רווח)</t>
    </r>
  </si>
  <si>
    <r>
      <t>רווח שאינו נמוך מ 4%. (</t>
    </r>
    <r>
      <rPr>
        <b/>
        <u/>
        <sz val="12"/>
        <color theme="1"/>
        <rFont val="David"/>
        <family val="2"/>
      </rPr>
      <t>יש למלא את סכום הרווח בשקלים. חובה לציין סכום בשקלים המהווה לפחות 4% רווח)</t>
    </r>
  </si>
  <si>
    <t>הצעה לחודש, לרכב אחד,  לא כולל מע"מ</t>
  </si>
  <si>
    <t>חובה להגיש הצעת מחיר. משתתף שלא יגיש הצעה לפריט זה, תיפסל ההצעה כולה. ביצוע כפוף להזמנה</t>
  </si>
  <si>
    <t>מאבטח מחלקת רווחה לשעה</t>
  </si>
  <si>
    <t>בודק בטחוני לא חמוש למבני ציבור לשעה</t>
  </si>
  <si>
    <t xml:space="preserve"> סייר ללא רכב לשעה</t>
  </si>
  <si>
    <t>מאבטח מוסדות חינוך/ ציבור/ מאבטח שערים חמוש/ לשעה</t>
  </si>
  <si>
    <t>מאבטח מוס"ח/ מבני ציבור/ אבטחת שערים לשעה</t>
  </si>
  <si>
    <t xml:space="preserve"> המחיר לא יעלה על 10,000 לחודש כולל דלק, לא כולל סייר ולא כולל מע"מ.</t>
  </si>
  <si>
    <r>
      <t xml:space="preserve">סה"כ עלות מוקדן/נית במוקד המועצה  לשעה ללא מע"מ   לא משוקלל במסגרת בחירת ההצעה                                            </t>
    </r>
    <r>
      <rPr>
        <b/>
        <sz val="14"/>
        <color theme="1"/>
        <rFont val="David"/>
        <family val="2"/>
      </rPr>
      <t xml:space="preserve"> </t>
    </r>
    <r>
      <rPr>
        <b/>
        <sz val="16"/>
        <color theme="1"/>
        <rFont val="David"/>
        <family val="2"/>
      </rPr>
      <t>הצעת המחיר לא תעלה על  70 ₪ לשעה ללא מע"מ</t>
    </r>
  </si>
  <si>
    <t>אומדן שעות/ כמות בשנה</t>
  </si>
  <si>
    <t xml:space="preserve">שתי ניידות סיור </t>
  </si>
  <si>
    <r>
      <t xml:space="preserve">סה"כ עלות מאבטח מוס"ח לשעה ללא מע"מ                                               </t>
    </r>
    <r>
      <rPr>
        <b/>
        <sz val="14"/>
        <color theme="1"/>
        <rFont val="David"/>
        <family val="2"/>
      </rPr>
      <t xml:space="preserve"> </t>
    </r>
    <r>
      <rPr>
        <b/>
        <sz val="16"/>
        <color theme="1"/>
        <rFont val="David"/>
        <family val="2"/>
      </rPr>
      <t>הצעת המחיר לא תעלה על 80 ₪ לשעה ללא מע"מ</t>
    </r>
  </si>
  <si>
    <t>סייר ללא רכב</t>
  </si>
  <si>
    <t>חובה להגיש הצעת מחיר. משתתף שלא יגיש הצעה לפריט זה, תיפסל ההצעה כולה. ביצוע כפוף להזמנה. לא משוקלל במסגרת בחינת ההצעות</t>
  </si>
  <si>
    <r>
      <t xml:space="preserve">הצעת מחיר </t>
    </r>
    <r>
      <rPr>
        <b/>
        <sz val="12"/>
        <color theme="1"/>
        <rFont val="David"/>
        <family val="2"/>
      </rPr>
      <t>לחודש</t>
    </r>
    <r>
      <rPr>
        <sz val="12"/>
        <color theme="1"/>
        <rFont val="David"/>
        <family val="2"/>
      </rPr>
      <t xml:space="preserve"> לרכב 4*4 כולל דלק ולא כולל סייר. </t>
    </r>
  </si>
  <si>
    <r>
      <t xml:space="preserve">סה"כ מאבטח מחלקת רווחה לשעה ללא מע"מ                                              </t>
    </r>
    <r>
      <rPr>
        <b/>
        <sz val="16"/>
        <color theme="1"/>
        <rFont val="David"/>
        <family val="2"/>
      </rPr>
      <t>הצעת המחיר לא תעלה על  80 ₪ לשעה ללא מע"מ</t>
    </r>
  </si>
  <si>
    <r>
      <t xml:space="preserve">סה"כ עלות סייר ללא רכב לשעה ללא מע"מ                                               </t>
    </r>
    <r>
      <rPr>
        <b/>
        <sz val="14"/>
        <color theme="1"/>
        <rFont val="David"/>
        <family val="2"/>
      </rPr>
      <t xml:space="preserve"> </t>
    </r>
    <r>
      <rPr>
        <b/>
        <sz val="16"/>
        <color theme="1"/>
        <rFont val="David"/>
        <family val="2"/>
      </rPr>
      <t>הצעת המחיר לא תעלה על  80 ₪ לשעה ללא מע"מ</t>
    </r>
  </si>
  <si>
    <t xml:space="preserve">יש למלא את הצעת המחיר של מרכיבי התעריף השעתי בכל הטבלאות להלן (במקומות המסומנים בצהוב) .כמו כן יש למלא הצעת מחיר בשורות 30 ו 31- במקומות המסומנים בצהוב, לפי יחידת התמורה הנדרשת בכל שורה. </t>
  </si>
  <si>
    <t>בודק בטחוני חמוש  לשעה</t>
  </si>
  <si>
    <r>
      <t xml:space="preserve">סה"כ בודק בטחוני חמוש לשעה ללא מע"מ   </t>
    </r>
    <r>
      <rPr>
        <b/>
        <sz val="16"/>
        <color theme="1"/>
        <rFont val="David"/>
        <family val="2"/>
      </rPr>
      <t>הצעת המחיר לא תעלה על  75 ₪ לשעה ללא מע"מ</t>
    </r>
  </si>
  <si>
    <t>סדרן ספורט לשעה</t>
  </si>
  <si>
    <t xml:space="preserve"> מוקדן/נית במוקד המועצה לשעה</t>
  </si>
  <si>
    <r>
      <t xml:space="preserve">סה"כ עלות מנב"ט לשעה לא משוקלל במסגרת בחירת ההצעה הזוכה ללא מע"מ                             </t>
    </r>
    <r>
      <rPr>
        <b/>
        <sz val="14"/>
        <color theme="1"/>
        <rFont val="David"/>
        <family val="2"/>
      </rPr>
      <t xml:space="preserve"> </t>
    </r>
    <r>
      <rPr>
        <b/>
        <sz val="16"/>
        <color theme="1"/>
        <rFont val="David"/>
        <family val="2"/>
      </rPr>
      <t>הצעת המחיר לא תעלה על  120 ₪ לשעה ללא מע"מ</t>
    </r>
  </si>
  <si>
    <t>טבלת סיכום הצעות המחיר לשנה לבחינת ההצעה הזולה ביותר  (תשומת לב המציעים - טבלת הסיכום משורה 20-26 נעולה ותתמלא באופן אוטומטי עם מילוי הצעות המחיר לכל העבודות והשירותים הנדרשים)</t>
  </si>
  <si>
    <t xml:space="preserve"> המחיר לא יעלה על 12,000 לחודש כולל דלק, לא כולל סייר ולא כולל מע"מ.</t>
  </si>
  <si>
    <r>
      <t xml:space="preserve">סה"כ סדרן תרבות וספורט / מאבטח במה / כח התערבות  לאירועים לשעה ללא מע"מ                             </t>
    </r>
    <r>
      <rPr>
        <b/>
        <sz val="16"/>
        <color theme="1"/>
        <rFont val="David"/>
        <family val="2"/>
      </rPr>
      <t xml:space="preserve"> הצעת המחיר לא תעלה על 80 ₪ לשעה ללא מע"מ</t>
    </r>
  </si>
  <si>
    <r>
      <t xml:space="preserve">סה"כ מאבטח חמוש לאירועים לשעה ללא מע"מ                             </t>
    </r>
    <r>
      <rPr>
        <b/>
        <sz val="16"/>
        <color theme="1"/>
        <rFont val="David"/>
        <family val="2"/>
      </rPr>
      <t xml:space="preserve"> הצעת המחיר לא תעלה על  80 ₪ לשעה ללא מע"מ</t>
    </r>
  </si>
  <si>
    <r>
      <t xml:space="preserve">סה"כ סדרן לא  חמוש לאירועים לשעה ללא מע"מ                             </t>
    </r>
    <r>
      <rPr>
        <b/>
        <sz val="16"/>
        <color theme="1"/>
        <rFont val="David"/>
        <family val="2"/>
      </rPr>
      <t xml:space="preserve"> הצעת המחיר לא תעלה על 75 ₪ לשעה ללא מע"מ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</si>
</sst>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12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2"/>
      <name val="David"/>
      <family val="2"/>
    </font>
    <font>
      <sz val="12"/>
      <name val="David"/>
      <family val="2"/>
    </font>
    <font>
      <b/>
      <sz val="14"/>
      <color theme="1"/>
      <name val="David"/>
      <family val="2"/>
    </font>
    <font>
      <b/>
      <sz val="16"/>
      <color theme="1"/>
      <name val="David"/>
      <family val="2"/>
    </font>
    <font>
      <sz val="11"/>
      <color theme="1"/>
      <name val="Arial"/>
      <family val="2"/>
      <charset val="177"/>
      <scheme val="minor"/>
    </font>
    <font>
      <b/>
      <sz val="20"/>
      <color theme="1"/>
      <name val="David"/>
      <family val="2"/>
    </font>
    <font>
      <b/>
      <sz val="15"/>
      <color theme="1"/>
      <name val="David"/>
      <family val="2"/>
    </font>
    <font>
      <b/>
      <u/>
      <sz val="12"/>
      <color theme="1"/>
      <name val="David"/>
      <family val="2"/>
    </font>
    <font>
      <b/>
      <u/>
      <sz val="15"/>
      <color theme="1"/>
      <name val="David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2" fontId="1" fillId="0" borderId="0" xfId="0" applyNumberFormat="1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43" fontId="1" fillId="0" borderId="0" xfId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center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 readingOrder="2"/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1" fillId="0" borderId="1" xfId="0" applyFont="1" applyBorder="1" applyAlignment="1" applyProtection="1">
      <alignment wrapText="1"/>
    </xf>
    <xf numFmtId="0" fontId="11" fillId="0" borderId="0" xfId="0" applyFont="1" applyProtection="1">
      <protection locked="0"/>
    </xf>
    <xf numFmtId="0" fontId="10" fillId="0" borderId="0" xfId="0" applyFont="1" applyAlignment="1" applyProtection="1">
      <alignment horizontal="center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 readingOrder="2"/>
      <protection locked="0"/>
    </xf>
    <xf numFmtId="0" fontId="2" fillId="0" borderId="3" xfId="0" applyFont="1" applyBorder="1" applyAlignment="1" applyProtection="1">
      <alignment horizontal="center" vertical="center" wrapText="1" readingOrder="2"/>
      <protection locked="0"/>
    </xf>
    <xf numFmtId="0" fontId="2" fillId="0" borderId="4" xfId="0" applyFont="1" applyBorder="1" applyAlignment="1" applyProtection="1">
      <alignment horizontal="center" vertical="center" wrapText="1" readingOrder="2"/>
      <protection locked="0"/>
    </xf>
    <xf numFmtId="0" fontId="2" fillId="0" borderId="0" xfId="0" applyFont="1" applyAlignment="1" applyProtection="1">
      <alignment horizontal="center"/>
      <protection locked="0"/>
    </xf>
    <xf numFmtId="43" fontId="1" fillId="0" borderId="3" xfId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4" fontId="4" fillId="0" borderId="0" xfId="0" applyNumberFormat="1" applyFont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right" vertical="center" wrapText="1" readingOrder="2"/>
      <protection locked="0"/>
    </xf>
    <xf numFmtId="3" fontId="2" fillId="0" borderId="8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3" fontId="1" fillId="2" borderId="3" xfId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/>
    </xf>
    <xf numFmtId="2" fontId="1" fillId="0" borderId="1" xfId="0" applyNumberFormat="1" applyFont="1" applyBorder="1" applyAlignment="1" applyProtection="1">
      <alignment horizontal="center"/>
    </xf>
    <xf numFmtId="0" fontId="2" fillId="0" borderId="1" xfId="0" applyFont="1" applyBorder="1" applyAlignment="1" applyProtection="1">
      <alignment vertical="top" wrapText="1"/>
    </xf>
    <xf numFmtId="3" fontId="1" fillId="0" borderId="1" xfId="0" applyNumberFormat="1" applyFont="1" applyBorder="1" applyAlignment="1" applyProtection="1">
      <alignment horizontal="center" vertical="center"/>
    </xf>
    <xf numFmtId="4" fontId="1" fillId="0" borderId="1" xfId="0" applyNumberFormat="1" applyFont="1" applyBorder="1" applyAlignment="1" applyProtection="1">
      <alignment horizontal="center" vertical="center"/>
    </xf>
    <xf numFmtId="3" fontId="1" fillId="0" borderId="5" xfId="0" applyNumberFormat="1" applyFont="1" applyBorder="1" applyAlignment="1" applyProtection="1">
      <alignment horizontal="center" vertical="center"/>
    </xf>
    <xf numFmtId="3" fontId="2" fillId="0" borderId="9" xfId="0" applyNumberFormat="1" applyFont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3"/>
  <sheetViews>
    <sheetView rightToLeft="1" tabSelected="1" topLeftCell="A3" zoomScale="80" zoomScaleNormal="80" workbookViewId="0">
      <selection activeCell="B7" sqref="B7"/>
    </sheetView>
  </sheetViews>
  <sheetFormatPr defaultColWidth="8.69921875" defaultRowHeight="15.6" x14ac:dyDescent="0.3"/>
  <cols>
    <col min="1" max="1" width="29.59765625" style="1" bestFit="1" customWidth="1"/>
    <col min="2" max="2" width="12.69921875" style="2" customWidth="1"/>
    <col min="3" max="3" width="12.19921875" style="2" customWidth="1"/>
    <col min="4" max="4" width="21.5" style="2" bestFit="1" customWidth="1"/>
    <col min="5" max="5" width="21.09765625" style="2" customWidth="1"/>
    <col min="6" max="6" width="11.8984375" style="2" customWidth="1"/>
    <col min="7" max="7" width="21.5" style="2" bestFit="1" customWidth="1"/>
    <col min="8" max="9" width="8.69921875" style="2"/>
    <col min="10" max="10" width="21.5" style="2" bestFit="1" customWidth="1"/>
    <col min="11" max="11" width="8.69921875" style="2"/>
    <col min="12" max="12" width="8.69921875" style="1"/>
    <col min="13" max="13" width="20" style="1" customWidth="1"/>
    <col min="14" max="14" width="17.09765625" style="2" customWidth="1"/>
    <col min="15" max="15" width="8.69921875" style="1"/>
    <col min="16" max="16" width="16.59765625" style="1" customWidth="1"/>
    <col min="17" max="17" width="8.69921875" style="2"/>
    <col min="18" max="19" width="8.69921875" style="1"/>
    <col min="20" max="20" width="16.19921875" style="1" customWidth="1"/>
    <col min="21" max="22" width="8.69921875" style="1"/>
    <col min="23" max="23" width="29.69921875" style="1" bestFit="1" customWidth="1"/>
    <col min="24" max="26" width="8.69921875" style="1"/>
    <col min="27" max="27" width="18.5" style="1" customWidth="1"/>
    <col min="28" max="28" width="12.69921875" style="1" customWidth="1"/>
    <col min="29" max="29" width="8.69921875" style="1"/>
    <col min="30" max="30" width="20.69921875" style="1" bestFit="1" customWidth="1"/>
    <col min="31" max="16384" width="8.69921875" style="1"/>
  </cols>
  <sheetData>
    <row r="1" spans="1:31" ht="44.25" customHeight="1" x14ac:dyDescent="0.35">
      <c r="A1" s="25" t="s">
        <v>51</v>
      </c>
      <c r="D1" s="26"/>
    </row>
    <row r="2" spans="1:31" ht="62.4" x14ac:dyDescent="0.3">
      <c r="A2" s="34" t="s">
        <v>39</v>
      </c>
      <c r="B2" s="35" t="s">
        <v>6</v>
      </c>
      <c r="C2" s="36"/>
      <c r="D2" s="34" t="s">
        <v>37</v>
      </c>
      <c r="E2" s="35" t="s">
        <v>6</v>
      </c>
      <c r="F2" s="36"/>
      <c r="G2" s="34" t="s">
        <v>52</v>
      </c>
      <c r="H2" s="35" t="s">
        <v>6</v>
      </c>
      <c r="I2" s="36"/>
      <c r="J2" s="34" t="s">
        <v>54</v>
      </c>
      <c r="K2" s="35" t="s">
        <v>6</v>
      </c>
      <c r="M2" s="34" t="s">
        <v>26</v>
      </c>
      <c r="N2" s="35" t="s">
        <v>6</v>
      </c>
      <c r="P2" s="34" t="s">
        <v>36</v>
      </c>
      <c r="Q2" s="35" t="s">
        <v>6</v>
      </c>
      <c r="T2" s="34" t="s">
        <v>16</v>
      </c>
      <c r="U2" s="35" t="s">
        <v>6</v>
      </c>
      <c r="W2" s="34" t="s">
        <v>38</v>
      </c>
      <c r="X2" s="35" t="s">
        <v>6</v>
      </c>
      <c r="AA2" s="34" t="s">
        <v>25</v>
      </c>
      <c r="AB2" s="35" t="s">
        <v>6</v>
      </c>
      <c r="AD2" s="34" t="s">
        <v>55</v>
      </c>
      <c r="AE2" s="35" t="s">
        <v>6</v>
      </c>
    </row>
    <row r="3" spans="1:31" ht="30" customHeight="1" x14ac:dyDescent="0.3">
      <c r="A3" s="16" t="s">
        <v>0</v>
      </c>
      <c r="B3" s="50">
        <v>42</v>
      </c>
      <c r="D3" s="16" t="s">
        <v>0</v>
      </c>
      <c r="E3" s="50">
        <v>36.5</v>
      </c>
      <c r="G3" s="16" t="s">
        <v>0</v>
      </c>
      <c r="H3" s="50">
        <v>36.5</v>
      </c>
      <c r="J3" s="16" t="s">
        <v>0</v>
      </c>
      <c r="K3" s="50">
        <v>40</v>
      </c>
      <c r="M3" s="16" t="s">
        <v>0</v>
      </c>
      <c r="N3" s="50">
        <v>40</v>
      </c>
      <c r="P3" s="16" t="s">
        <v>0</v>
      </c>
      <c r="Q3" s="50">
        <v>42</v>
      </c>
      <c r="T3" s="16" t="s">
        <v>0</v>
      </c>
      <c r="U3" s="50">
        <v>35.54</v>
      </c>
      <c r="W3" s="16" t="s">
        <v>0</v>
      </c>
      <c r="X3" s="50">
        <v>42</v>
      </c>
      <c r="AA3" s="16" t="s">
        <v>0</v>
      </c>
      <c r="AB3" s="50">
        <v>50</v>
      </c>
      <c r="AD3" s="16" t="s">
        <v>0</v>
      </c>
      <c r="AE3" s="50">
        <v>35.54</v>
      </c>
    </row>
    <row r="4" spans="1:31" ht="45" customHeight="1" x14ac:dyDescent="0.3">
      <c r="A4" s="16" t="s">
        <v>1</v>
      </c>
      <c r="B4" s="51">
        <f>B3*53%</f>
        <v>22.26</v>
      </c>
      <c r="C4" s="4"/>
      <c r="D4" s="16" t="s">
        <v>1</v>
      </c>
      <c r="E4" s="51">
        <f>E3*53%</f>
        <v>19.345000000000002</v>
      </c>
      <c r="G4" s="16" t="s">
        <v>1</v>
      </c>
      <c r="H4" s="51">
        <f>H3*53%</f>
        <v>19.345000000000002</v>
      </c>
      <c r="J4" s="16" t="s">
        <v>1</v>
      </c>
      <c r="K4" s="50">
        <f>K3*53%</f>
        <v>21.200000000000003</v>
      </c>
      <c r="M4" s="16" t="s">
        <v>1</v>
      </c>
      <c r="N4" s="50">
        <f>N3*53%</f>
        <v>21.200000000000003</v>
      </c>
      <c r="P4" s="16" t="s">
        <v>1</v>
      </c>
      <c r="Q4" s="50">
        <f>Q3*53%</f>
        <v>22.26</v>
      </c>
      <c r="T4" s="16" t="s">
        <v>1</v>
      </c>
      <c r="U4" s="51">
        <f>U3*53%</f>
        <v>18.836200000000002</v>
      </c>
      <c r="W4" s="16" t="s">
        <v>1</v>
      </c>
      <c r="X4" s="51">
        <f>X3*53%</f>
        <v>22.26</v>
      </c>
      <c r="AA4" s="16" t="s">
        <v>1</v>
      </c>
      <c r="AB4" s="51">
        <f>AB3*53%</f>
        <v>26.5</v>
      </c>
      <c r="AD4" s="16" t="s">
        <v>1</v>
      </c>
      <c r="AE4" s="51">
        <f>AE3*53%</f>
        <v>18.836200000000002</v>
      </c>
    </row>
    <row r="5" spans="1:31" ht="45" customHeight="1" x14ac:dyDescent="0.3">
      <c r="A5" s="16" t="s">
        <v>9</v>
      </c>
      <c r="B5" s="9"/>
      <c r="C5" s="4"/>
      <c r="D5" s="16" t="s">
        <v>9</v>
      </c>
      <c r="E5" s="10"/>
      <c r="G5" s="16" t="s">
        <v>9</v>
      </c>
      <c r="H5" s="10"/>
      <c r="J5" s="16" t="s">
        <v>9</v>
      </c>
      <c r="K5" s="10"/>
      <c r="M5" s="16" t="s">
        <v>9</v>
      </c>
      <c r="N5" s="10"/>
      <c r="P5" s="16" t="s">
        <v>9</v>
      </c>
      <c r="Q5" s="10"/>
      <c r="T5" s="16" t="s">
        <v>9</v>
      </c>
      <c r="U5" s="10"/>
      <c r="W5" s="16" t="s">
        <v>9</v>
      </c>
      <c r="X5" s="9"/>
      <c r="AA5" s="16" t="s">
        <v>9</v>
      </c>
      <c r="AB5" s="9"/>
      <c r="AD5" s="16" t="s">
        <v>9</v>
      </c>
      <c r="AE5" s="9"/>
    </row>
    <row r="6" spans="1:31" ht="45" customHeight="1" x14ac:dyDescent="0.3">
      <c r="A6" s="16" t="s">
        <v>10</v>
      </c>
      <c r="B6" s="9"/>
      <c r="C6" s="4"/>
      <c r="D6" s="16" t="s">
        <v>10</v>
      </c>
      <c r="E6" s="10"/>
      <c r="G6" s="16" t="s">
        <v>10</v>
      </c>
      <c r="H6" s="10"/>
      <c r="J6" s="16" t="s">
        <v>10</v>
      </c>
      <c r="K6" s="10"/>
      <c r="M6" s="16" t="s">
        <v>10</v>
      </c>
      <c r="N6" s="10"/>
      <c r="P6" s="16" t="s">
        <v>10</v>
      </c>
      <c r="Q6" s="10"/>
      <c r="T6" s="16" t="s">
        <v>10</v>
      </c>
      <c r="U6" s="10"/>
      <c r="W6" s="16" t="s">
        <v>10</v>
      </c>
      <c r="X6" s="9"/>
      <c r="AA6" s="16" t="s">
        <v>10</v>
      </c>
      <c r="AB6" s="9"/>
      <c r="AD6" s="16" t="s">
        <v>10</v>
      </c>
      <c r="AE6" s="9"/>
    </row>
    <row r="7" spans="1:31" ht="42.6" customHeight="1" x14ac:dyDescent="0.3">
      <c r="A7" s="16" t="s">
        <v>11</v>
      </c>
      <c r="B7" s="10"/>
      <c r="D7" s="16" t="s">
        <v>2</v>
      </c>
      <c r="E7" s="10"/>
      <c r="G7" s="16" t="s">
        <v>2</v>
      </c>
      <c r="H7" s="10"/>
      <c r="J7" s="16" t="s">
        <v>2</v>
      </c>
      <c r="K7" s="10"/>
      <c r="M7" s="16" t="s">
        <v>2</v>
      </c>
      <c r="N7" s="10"/>
      <c r="P7" s="16" t="s">
        <v>2</v>
      </c>
      <c r="Q7" s="10"/>
      <c r="T7" s="16" t="s">
        <v>2</v>
      </c>
      <c r="U7" s="10"/>
      <c r="W7" s="16" t="s">
        <v>11</v>
      </c>
      <c r="X7" s="10"/>
      <c r="AA7" s="16" t="s">
        <v>11</v>
      </c>
      <c r="AB7" s="10"/>
      <c r="AD7" s="16" t="s">
        <v>11</v>
      </c>
      <c r="AE7" s="10"/>
    </row>
    <row r="8" spans="1:31" ht="60.6" customHeight="1" x14ac:dyDescent="0.3">
      <c r="A8" s="17" t="s">
        <v>8</v>
      </c>
      <c r="B8" s="10"/>
      <c r="D8" s="17" t="s">
        <v>8</v>
      </c>
      <c r="E8" s="10"/>
      <c r="G8" s="17" t="s">
        <v>8</v>
      </c>
      <c r="H8" s="10"/>
      <c r="J8" s="17" t="s">
        <v>8</v>
      </c>
      <c r="K8" s="10"/>
      <c r="M8" s="17" t="s">
        <v>8</v>
      </c>
      <c r="N8" s="10"/>
      <c r="P8" s="17" t="s">
        <v>8</v>
      </c>
      <c r="Q8" s="10"/>
      <c r="T8" s="17" t="s">
        <v>8</v>
      </c>
      <c r="U8" s="10"/>
      <c r="W8" s="17" t="s">
        <v>8</v>
      </c>
      <c r="X8" s="10"/>
      <c r="AA8" s="17" t="s">
        <v>8</v>
      </c>
      <c r="AB8" s="10"/>
      <c r="AD8" s="17" t="s">
        <v>8</v>
      </c>
      <c r="AE8" s="10"/>
    </row>
    <row r="9" spans="1:31" ht="50.4" customHeight="1" x14ac:dyDescent="0.3">
      <c r="A9" s="16" t="s">
        <v>3</v>
      </c>
      <c r="B9" s="10"/>
      <c r="D9" s="16" t="s">
        <v>3</v>
      </c>
      <c r="E9" s="10"/>
      <c r="G9" s="16" t="s">
        <v>3</v>
      </c>
      <c r="H9" s="10"/>
      <c r="J9" s="16" t="s">
        <v>3</v>
      </c>
      <c r="K9" s="10"/>
      <c r="M9" s="16" t="s">
        <v>3</v>
      </c>
      <c r="N9" s="10"/>
      <c r="P9" s="16" t="s">
        <v>3</v>
      </c>
      <c r="Q9" s="10"/>
      <c r="T9" s="16" t="s">
        <v>3</v>
      </c>
      <c r="U9" s="10"/>
      <c r="W9" s="16" t="s">
        <v>3</v>
      </c>
      <c r="X9" s="10"/>
      <c r="AA9" s="16" t="s">
        <v>3</v>
      </c>
      <c r="AB9" s="10"/>
      <c r="AD9" s="16" t="s">
        <v>3</v>
      </c>
      <c r="AE9" s="10"/>
    </row>
    <row r="10" spans="1:31" ht="50.4" customHeight="1" x14ac:dyDescent="0.3">
      <c r="A10" s="16" t="s">
        <v>20</v>
      </c>
      <c r="B10" s="10"/>
      <c r="D10" s="16" t="s">
        <v>20</v>
      </c>
      <c r="E10" s="10"/>
      <c r="G10" s="16" t="s">
        <v>20</v>
      </c>
      <c r="H10" s="10"/>
      <c r="J10" s="16" t="s">
        <v>20</v>
      </c>
      <c r="K10" s="10"/>
      <c r="M10" s="16" t="s">
        <v>20</v>
      </c>
      <c r="N10" s="10"/>
      <c r="P10" s="16" t="s">
        <v>20</v>
      </c>
      <c r="Q10" s="10"/>
      <c r="T10" s="16" t="s">
        <v>20</v>
      </c>
      <c r="U10" s="10"/>
      <c r="W10" s="16" t="s">
        <v>20</v>
      </c>
      <c r="X10" s="10"/>
      <c r="AA10" s="16" t="s">
        <v>20</v>
      </c>
      <c r="AB10" s="10"/>
      <c r="AD10" s="16" t="s">
        <v>20</v>
      </c>
      <c r="AE10" s="10"/>
    </row>
    <row r="11" spans="1:31" ht="48.6" customHeight="1" x14ac:dyDescent="0.3">
      <c r="A11" s="16" t="s">
        <v>4</v>
      </c>
      <c r="B11" s="10"/>
      <c r="D11" s="16" t="s">
        <v>4</v>
      </c>
      <c r="E11" s="10"/>
      <c r="G11" s="16" t="s">
        <v>4</v>
      </c>
      <c r="H11" s="10"/>
      <c r="J11" s="16" t="s">
        <v>4</v>
      </c>
      <c r="K11" s="10"/>
      <c r="M11" s="16" t="s">
        <v>4</v>
      </c>
      <c r="N11" s="10"/>
      <c r="P11" s="16" t="s">
        <v>4</v>
      </c>
      <c r="Q11" s="10"/>
      <c r="T11" s="16" t="s">
        <v>4</v>
      </c>
      <c r="U11" s="10"/>
      <c r="W11" s="16" t="s">
        <v>4</v>
      </c>
      <c r="X11" s="10"/>
      <c r="AA11" s="16" t="s">
        <v>4</v>
      </c>
      <c r="AB11" s="10"/>
      <c r="AD11" s="16" t="s">
        <v>4</v>
      </c>
      <c r="AE11" s="10"/>
    </row>
    <row r="12" spans="1:31" ht="49.2" customHeight="1" x14ac:dyDescent="0.3">
      <c r="A12" s="16" t="s">
        <v>14</v>
      </c>
      <c r="B12" s="50" t="s">
        <v>15</v>
      </c>
      <c r="D12" s="16" t="s">
        <v>14</v>
      </c>
      <c r="E12" s="50" t="s">
        <v>15</v>
      </c>
      <c r="G12" s="16" t="s">
        <v>14</v>
      </c>
      <c r="H12" s="10"/>
      <c r="J12" s="16" t="s">
        <v>14</v>
      </c>
      <c r="K12" s="10"/>
      <c r="M12" s="16" t="s">
        <v>14</v>
      </c>
      <c r="N12" s="10"/>
      <c r="P12" s="16" t="s">
        <v>14</v>
      </c>
      <c r="Q12" s="50" t="s">
        <v>15</v>
      </c>
      <c r="T12" s="16" t="s">
        <v>14</v>
      </c>
      <c r="U12" s="10"/>
      <c r="W12" s="16" t="s">
        <v>14</v>
      </c>
      <c r="X12" s="50" t="s">
        <v>15</v>
      </c>
      <c r="AA12" s="16" t="s">
        <v>14</v>
      </c>
      <c r="AB12" s="10"/>
      <c r="AD12" s="16" t="s">
        <v>14</v>
      </c>
      <c r="AE12" s="10"/>
    </row>
    <row r="13" spans="1:31" s="11" customFormat="1" ht="51.6" customHeight="1" x14ac:dyDescent="0.3">
      <c r="A13" s="24" t="s">
        <v>5</v>
      </c>
      <c r="B13" s="50">
        <f>SUM(B3:B12)</f>
        <v>64.260000000000005</v>
      </c>
      <c r="C13" s="12"/>
      <c r="D13" s="24" t="s">
        <v>5</v>
      </c>
      <c r="E13" s="51">
        <f>SUM(E3:E12)</f>
        <v>55.844999999999999</v>
      </c>
      <c r="F13" s="12"/>
      <c r="G13" s="24" t="s">
        <v>5</v>
      </c>
      <c r="H13" s="51">
        <f>SUM(H3:H12)</f>
        <v>55.844999999999999</v>
      </c>
      <c r="I13" s="12"/>
      <c r="J13" s="24" t="s">
        <v>5</v>
      </c>
      <c r="K13" s="50">
        <f>SUM(K3:K12)</f>
        <v>61.2</v>
      </c>
      <c r="M13" s="24" t="s">
        <v>5</v>
      </c>
      <c r="N13" s="50">
        <f>SUM(N3:N12)</f>
        <v>61.2</v>
      </c>
      <c r="P13" s="24" t="s">
        <v>5</v>
      </c>
      <c r="Q13" s="50">
        <f>SUM(Q3:Q12)</f>
        <v>64.260000000000005</v>
      </c>
      <c r="T13" s="24" t="s">
        <v>5</v>
      </c>
      <c r="U13" s="51">
        <f>SUM(U3:U12)</f>
        <v>54.376199999999997</v>
      </c>
      <c r="W13" s="24" t="s">
        <v>5</v>
      </c>
      <c r="X13" s="50">
        <f>SUM(X3:X12)</f>
        <v>64.260000000000005</v>
      </c>
      <c r="AA13" s="24" t="s">
        <v>5</v>
      </c>
      <c r="AB13" s="50">
        <f>SUM(AB3:AB12)</f>
        <v>76.5</v>
      </c>
      <c r="AD13" s="24" t="s">
        <v>5</v>
      </c>
      <c r="AE13" s="51">
        <f>SUM(AE3:AE12)</f>
        <v>54.376199999999997</v>
      </c>
    </row>
    <row r="14" spans="1:31" s="15" customFormat="1" ht="102.75" customHeight="1" x14ac:dyDescent="0.3">
      <c r="A14" s="17" t="s">
        <v>27</v>
      </c>
      <c r="B14" s="13"/>
      <c r="C14" s="6"/>
      <c r="D14" s="17" t="s">
        <v>28</v>
      </c>
      <c r="E14" s="13"/>
      <c r="F14" s="6"/>
      <c r="G14" s="17" t="s">
        <v>29</v>
      </c>
      <c r="H14" s="13"/>
      <c r="I14" s="6"/>
      <c r="J14" s="17" t="s">
        <v>30</v>
      </c>
      <c r="K14" s="13"/>
      <c r="L14" s="7"/>
      <c r="M14" s="17" t="s">
        <v>29</v>
      </c>
      <c r="N14" s="13"/>
      <c r="O14" s="7"/>
      <c r="P14" s="17" t="s">
        <v>29</v>
      </c>
      <c r="Q14" s="14"/>
      <c r="R14" s="7"/>
      <c r="T14" s="17" t="s">
        <v>31</v>
      </c>
      <c r="U14" s="13"/>
      <c r="W14" s="17" t="s">
        <v>32</v>
      </c>
      <c r="X14" s="14"/>
      <c r="AA14" s="17" t="s">
        <v>33</v>
      </c>
      <c r="AB14" s="14"/>
      <c r="AD14" s="17" t="s">
        <v>33</v>
      </c>
      <c r="AE14" s="14"/>
    </row>
    <row r="15" spans="1:31" s="11" customFormat="1" ht="170.4" customHeight="1" x14ac:dyDescent="0.3">
      <c r="A15" s="52" t="s">
        <v>45</v>
      </c>
      <c r="B15" s="51">
        <f>B14+B13</f>
        <v>64.260000000000005</v>
      </c>
      <c r="C15" s="12"/>
      <c r="D15" s="52" t="s">
        <v>21</v>
      </c>
      <c r="E15" s="51">
        <f>E14+E13</f>
        <v>55.844999999999999</v>
      </c>
      <c r="F15" s="12"/>
      <c r="G15" s="52" t="s">
        <v>53</v>
      </c>
      <c r="H15" s="51">
        <f>H14+H13</f>
        <v>55.844999999999999</v>
      </c>
      <c r="I15" s="12"/>
      <c r="J15" s="52" t="s">
        <v>59</v>
      </c>
      <c r="K15" s="51">
        <f>K14+K13</f>
        <v>61.2</v>
      </c>
      <c r="M15" s="52" t="s">
        <v>60</v>
      </c>
      <c r="N15" s="51">
        <f>N14+N13</f>
        <v>61.2</v>
      </c>
      <c r="P15" s="52" t="s">
        <v>49</v>
      </c>
      <c r="Q15" s="51">
        <f>Q14+Q13</f>
        <v>64.260000000000005</v>
      </c>
      <c r="T15" s="52" t="s">
        <v>61</v>
      </c>
      <c r="U15" s="51">
        <f>U14+U13</f>
        <v>54.376199999999997</v>
      </c>
      <c r="W15" s="52" t="s">
        <v>50</v>
      </c>
      <c r="X15" s="51">
        <f>X14+X13</f>
        <v>64.260000000000005</v>
      </c>
      <c r="AA15" s="52" t="s">
        <v>56</v>
      </c>
      <c r="AB15" s="50">
        <f>AB14+AB13</f>
        <v>76.5</v>
      </c>
      <c r="AD15" s="52" t="s">
        <v>42</v>
      </c>
      <c r="AE15" s="50">
        <f>AE14+AE13</f>
        <v>54.376199999999997</v>
      </c>
    </row>
    <row r="19" spans="1:17" ht="19.8" thickBot="1" x14ac:dyDescent="0.4">
      <c r="A19" s="21" t="s">
        <v>57</v>
      </c>
      <c r="B19" s="22"/>
      <c r="C19" s="22"/>
      <c r="D19" s="22"/>
      <c r="E19" s="22"/>
      <c r="F19" s="22"/>
      <c r="G19" s="22"/>
      <c r="H19" s="22"/>
      <c r="I19" s="22"/>
      <c r="J19" s="22"/>
    </row>
    <row r="20" spans="1:17" ht="92.4" customHeight="1" x14ac:dyDescent="0.3">
      <c r="A20" s="37" t="s">
        <v>7</v>
      </c>
      <c r="B20" s="38" t="s">
        <v>43</v>
      </c>
      <c r="C20" s="38" t="s">
        <v>18</v>
      </c>
      <c r="D20" s="39" t="s">
        <v>19</v>
      </c>
      <c r="E20" s="18"/>
      <c r="F20" s="18"/>
      <c r="G20" s="18"/>
      <c r="H20" s="18"/>
      <c r="I20" s="18"/>
      <c r="J20" s="18"/>
      <c r="K20" s="18"/>
      <c r="L20" s="18"/>
      <c r="M20" s="18"/>
      <c r="N20" s="40"/>
    </row>
    <row r="21" spans="1:17" ht="31.2" x14ac:dyDescent="0.3">
      <c r="A21" s="42" t="s">
        <v>40</v>
      </c>
      <c r="B21" s="53">
        <f>7*170*12</f>
        <v>14280</v>
      </c>
      <c r="C21" s="54">
        <f>B15</f>
        <v>64.260000000000005</v>
      </c>
      <c r="D21" s="55">
        <f t="shared" ref="D21:D25" si="0">C21*B21</f>
        <v>917632.8</v>
      </c>
      <c r="E21" s="43"/>
      <c r="F21" s="43"/>
      <c r="G21" s="43"/>
      <c r="H21" s="43"/>
      <c r="I21" s="43"/>
      <c r="J21" s="43"/>
      <c r="K21" s="43"/>
      <c r="L21" s="3"/>
      <c r="M21" s="44"/>
      <c r="N21" s="19"/>
    </row>
    <row r="22" spans="1:17" ht="33.6" customHeight="1" x14ac:dyDescent="0.3">
      <c r="A22" s="45" t="s">
        <v>46</v>
      </c>
      <c r="B22" s="53">
        <f>12*170*4</f>
        <v>8160</v>
      </c>
      <c r="C22" s="54">
        <f>X15</f>
        <v>64.260000000000005</v>
      </c>
      <c r="D22" s="55">
        <f>C22*B22</f>
        <v>524361.60000000009</v>
      </c>
      <c r="E22" s="43"/>
      <c r="F22" s="43"/>
      <c r="G22" s="43"/>
      <c r="H22" s="43"/>
      <c r="I22" s="43"/>
      <c r="J22" s="43"/>
      <c r="K22" s="43"/>
      <c r="L22" s="3"/>
      <c r="M22" s="44"/>
      <c r="N22" s="19"/>
    </row>
    <row r="23" spans="1:17" ht="33.6" customHeight="1" x14ac:dyDescent="0.3">
      <c r="A23" s="45" t="s">
        <v>44</v>
      </c>
      <c r="B23" s="53">
        <f>2*170*12</f>
        <v>4080</v>
      </c>
      <c r="C23" s="54">
        <f>C29</f>
        <v>0</v>
      </c>
      <c r="D23" s="55">
        <f>C23*12</f>
        <v>0</v>
      </c>
      <c r="E23" s="43"/>
      <c r="F23" s="43"/>
      <c r="G23" s="43"/>
      <c r="H23" s="43"/>
      <c r="I23" s="43"/>
      <c r="J23" s="43"/>
      <c r="K23" s="43"/>
      <c r="L23" s="3"/>
      <c r="M23" s="44"/>
      <c r="N23" s="19"/>
    </row>
    <row r="24" spans="1:17" ht="34.950000000000003" customHeight="1" x14ac:dyDescent="0.3">
      <c r="A24" s="42" t="s">
        <v>12</v>
      </c>
      <c r="B24" s="53">
        <v>100</v>
      </c>
      <c r="C24" s="54">
        <f>N15</f>
        <v>61.2</v>
      </c>
      <c r="D24" s="55">
        <f t="shared" si="0"/>
        <v>6120</v>
      </c>
      <c r="E24" s="43"/>
      <c r="F24" s="43"/>
      <c r="G24" s="43"/>
      <c r="H24" s="43"/>
      <c r="I24" s="43"/>
      <c r="J24" s="43"/>
      <c r="K24" s="43"/>
      <c r="L24" s="3"/>
      <c r="M24" s="44"/>
      <c r="N24" s="19"/>
    </row>
    <row r="25" spans="1:17" ht="34.950000000000003" customHeight="1" x14ac:dyDescent="0.3">
      <c r="A25" s="42" t="s">
        <v>13</v>
      </c>
      <c r="B25" s="53">
        <f>182*12</f>
        <v>2184</v>
      </c>
      <c r="C25" s="54">
        <f>Q15</f>
        <v>64.260000000000005</v>
      </c>
      <c r="D25" s="55">
        <f t="shared" si="0"/>
        <v>140343.84000000003</v>
      </c>
      <c r="E25" s="43"/>
      <c r="F25" s="43"/>
      <c r="G25" s="43" t="s">
        <v>24</v>
      </c>
      <c r="H25" s="43"/>
      <c r="I25" s="43"/>
      <c r="J25" s="43"/>
      <c r="K25" s="43"/>
      <c r="L25" s="3"/>
      <c r="M25" s="44"/>
      <c r="N25" s="19"/>
    </row>
    <row r="26" spans="1:17" ht="37.950000000000003" customHeight="1" thickBot="1" x14ac:dyDescent="0.35">
      <c r="A26" s="46" t="s">
        <v>23</v>
      </c>
      <c r="B26" s="47"/>
      <c r="C26" s="47"/>
      <c r="D26" s="56">
        <f>SUM(D21:D25)</f>
        <v>1588458.2400000002</v>
      </c>
      <c r="E26" s="5"/>
      <c r="F26" s="5"/>
      <c r="G26" s="5"/>
      <c r="H26" s="5"/>
      <c r="I26" s="5"/>
      <c r="J26" s="5"/>
      <c r="K26" s="5"/>
      <c r="L26" s="48"/>
      <c r="M26" s="3"/>
    </row>
    <row r="27" spans="1:17" ht="30" customHeight="1" x14ac:dyDescent="0.3">
      <c r="A27" s="18"/>
      <c r="B27" s="5"/>
      <c r="C27" s="5"/>
      <c r="D27" s="5"/>
      <c r="E27" s="5"/>
      <c r="F27" s="5"/>
      <c r="G27" s="5"/>
      <c r="H27" s="5"/>
      <c r="I27" s="5"/>
      <c r="J27" s="5"/>
      <c r="K27" s="5"/>
      <c r="L27" s="3"/>
      <c r="M27" s="3"/>
    </row>
    <row r="28" spans="1:17" ht="18.600000000000001" thickBot="1" x14ac:dyDescent="0.35">
      <c r="A28" s="30"/>
      <c r="B28" s="31"/>
      <c r="C28" s="8"/>
      <c r="D28" s="32"/>
      <c r="E28" s="33"/>
      <c r="F28" s="6"/>
      <c r="G28" s="6"/>
      <c r="H28" s="6"/>
      <c r="I28" s="6"/>
      <c r="J28" s="6"/>
      <c r="K28" s="1"/>
      <c r="M28" s="2"/>
      <c r="N28" s="1"/>
      <c r="P28" s="2"/>
      <c r="Q28" s="1"/>
    </row>
    <row r="29" spans="1:17" ht="90.6" thickBot="1" x14ac:dyDescent="0.35">
      <c r="A29" s="27" t="s">
        <v>22</v>
      </c>
      <c r="B29" s="28" t="s">
        <v>34</v>
      </c>
      <c r="C29" s="49"/>
      <c r="D29" s="41" t="s">
        <v>41</v>
      </c>
      <c r="E29" s="29" t="s">
        <v>35</v>
      </c>
      <c r="F29" s="6"/>
      <c r="G29" s="6"/>
      <c r="H29" s="6"/>
      <c r="I29" s="6"/>
      <c r="J29" s="6"/>
      <c r="K29" s="1"/>
      <c r="M29" s="2"/>
      <c r="N29" s="1"/>
      <c r="P29" s="2"/>
      <c r="Q29" s="1"/>
    </row>
    <row r="30" spans="1:17" ht="126.6" thickBot="1" x14ac:dyDescent="0.35">
      <c r="A30" s="27" t="s">
        <v>48</v>
      </c>
      <c r="B30" s="28" t="s">
        <v>34</v>
      </c>
      <c r="C30" s="49"/>
      <c r="D30" s="28" t="s">
        <v>58</v>
      </c>
      <c r="E30" s="29" t="s">
        <v>47</v>
      </c>
      <c r="F30" s="6"/>
      <c r="G30" s="6"/>
      <c r="H30" s="6"/>
      <c r="I30" s="6"/>
      <c r="J30" s="6"/>
      <c r="K30" s="1"/>
      <c r="L30" s="11"/>
      <c r="M30" s="2"/>
      <c r="N30" s="1"/>
      <c r="P30" s="2"/>
      <c r="Q30" s="1"/>
    </row>
    <row r="31" spans="1:17" ht="18" x14ac:dyDescent="0.3">
      <c r="A31" s="7"/>
      <c r="B31" s="6"/>
      <c r="C31" s="8"/>
      <c r="D31" s="19"/>
      <c r="E31" s="20"/>
      <c r="F31" s="6"/>
      <c r="G31" s="6"/>
      <c r="H31" s="6"/>
      <c r="I31" s="6"/>
      <c r="J31" s="6"/>
      <c r="K31" s="1"/>
      <c r="M31" s="2"/>
      <c r="N31" s="1"/>
      <c r="P31" s="2"/>
      <c r="Q31" s="1"/>
    </row>
    <row r="32" spans="1:17" ht="43.95" customHeight="1" x14ac:dyDescent="0.45">
      <c r="A32" s="23" t="s">
        <v>17</v>
      </c>
      <c r="N32" s="1"/>
      <c r="Q32" s="1"/>
    </row>
    <row r="33" spans="14:17" x14ac:dyDescent="0.3">
      <c r="N33" s="1"/>
      <c r="Q33" s="1"/>
    </row>
  </sheetData>
  <sheetProtection algorithmName="SHA-512" hashValue="91KRpcsXnFPSi14yM9g9GSfalD6k60njgDkWu1TaEzMEoN+8NLxXfHzclw1H5A8dksSIZXHtUWnzL/1uWGW44Q==" saltValue="EfVukXGDdbpASiPFEDpo9g==" spinCount="100000" sheet="1" selectLockedCells="1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הצעות מחיר מכרז אבטחה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2024-05-28T09:42:40Z</cp:lastPrinted>
  <dcterms:created xsi:type="dcterms:W3CDTF">2022-01-23T06:42:37Z</dcterms:created>
  <dcterms:modified xsi:type="dcterms:W3CDTF">2024-11-05T07:38:13Z</dcterms:modified>
</cp:coreProperties>
</file>